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84" windowWidth="15876" windowHeight="5856"/>
  </bookViews>
  <sheets>
    <sheet name="Bär Moritz" sheetId="1" r:id="rId1"/>
    <sheet name="Elefant Bingo" sheetId="2" r:id="rId2"/>
    <sheet name="Krokodil Milli" sheetId="3" r:id="rId3"/>
  </sheets>
  <calcPr calcId="145621"/>
</workbook>
</file>

<file path=xl/calcChain.xml><?xml version="1.0" encoding="utf-8"?>
<calcChain xmlns="http://schemas.openxmlformats.org/spreadsheetml/2006/main">
  <c r="B35" i="3" l="1"/>
  <c r="B34" i="3"/>
  <c r="B33" i="3"/>
  <c r="B32" i="3"/>
  <c r="B31" i="3"/>
  <c r="B30" i="3"/>
  <c r="B29" i="3"/>
  <c r="B28" i="3"/>
  <c r="B26" i="3"/>
  <c r="B25" i="3"/>
  <c r="B24" i="3"/>
  <c r="B22" i="3"/>
  <c r="B21" i="3"/>
  <c r="B20" i="3"/>
  <c r="B19" i="3"/>
  <c r="B13" i="3"/>
  <c r="B10" i="3"/>
  <c r="B9" i="3"/>
  <c r="B8" i="3"/>
  <c r="B7" i="3"/>
  <c r="B6" i="3"/>
  <c r="B5" i="3"/>
  <c r="B4" i="3"/>
  <c r="B19" i="2"/>
  <c r="B18" i="2"/>
  <c r="B17" i="2"/>
  <c r="B16" i="2"/>
  <c r="B15" i="2"/>
  <c r="B14" i="2"/>
  <c r="B13" i="2"/>
  <c r="B12" i="2"/>
  <c r="B10" i="2"/>
  <c r="B9" i="2"/>
  <c r="B8" i="2"/>
  <c r="B6" i="2"/>
  <c r="B4" i="2"/>
  <c r="B19" i="1"/>
  <c r="B18" i="1"/>
  <c r="B17" i="1"/>
  <c r="B16" i="1"/>
  <c r="B15" i="1"/>
  <c r="B14" i="1"/>
  <c r="B13" i="1"/>
  <c r="B12" i="1"/>
  <c r="B11" i="1"/>
  <c r="B10" i="1"/>
  <c r="B9" i="1"/>
  <c r="B8" i="1"/>
  <c r="B6" i="1"/>
  <c r="B5" i="1"/>
  <c r="B4" i="1"/>
</calcChain>
</file>

<file path=xl/sharedStrings.xml><?xml version="1.0" encoding="utf-8"?>
<sst xmlns="http://schemas.openxmlformats.org/spreadsheetml/2006/main" count="83" uniqueCount="56">
  <si>
    <t>Bär Moritz</t>
  </si>
  <si>
    <t>Materialeinelkosten</t>
  </si>
  <si>
    <t>Materialgemeinkosten</t>
  </si>
  <si>
    <t>Fertigungseinzelkostem</t>
  </si>
  <si>
    <t>Fertigungsgemeinkosten</t>
  </si>
  <si>
    <t>Sondereinzelkosten der Fertigung</t>
  </si>
  <si>
    <t>Herstellkosten</t>
  </si>
  <si>
    <t>Verwaltungsgemeinbkosten</t>
  </si>
  <si>
    <t>Vertriebsgemeinkosten</t>
  </si>
  <si>
    <t>Sondereinzelkosten, Vertrieb</t>
  </si>
  <si>
    <t>Selbstkosten</t>
  </si>
  <si>
    <t>Gewinn</t>
  </si>
  <si>
    <t>vorläufiger Verkaufspreis</t>
  </si>
  <si>
    <t>Skonto</t>
  </si>
  <si>
    <t>Vertreterprovision</t>
  </si>
  <si>
    <t>Zielverkaufspreis</t>
  </si>
  <si>
    <t>Rabatt</t>
  </si>
  <si>
    <t>Angebotspreis</t>
  </si>
  <si>
    <t>Rechenweg</t>
  </si>
  <si>
    <t>(=2,5*35%)</t>
  </si>
  <si>
    <t>(=2,8*90%)</t>
  </si>
  <si>
    <t>(=8,7*60%)</t>
  </si>
  <si>
    <t>(=8,7*25%)</t>
  </si>
  <si>
    <t>(=5000/10000)</t>
  </si>
  <si>
    <t>(=16,59*20%)</t>
  </si>
  <si>
    <t>(=19,9*2/93)</t>
  </si>
  <si>
    <t>(=19,9*5/93)</t>
  </si>
  <si>
    <t>(=21,4*10/90)</t>
  </si>
  <si>
    <t>Materialeinzelkosten</t>
  </si>
  <si>
    <t>Fertigungseinzelkosten</t>
  </si>
  <si>
    <t>Verwaltungsgemeinkosten</t>
  </si>
  <si>
    <t>Sondereinzelkosten Vertrieb</t>
  </si>
  <si>
    <t>Gewinnzuschlag</t>
  </si>
  <si>
    <t>Elefant Bingo</t>
  </si>
  <si>
    <t>(=5,5*25%)</t>
  </si>
  <si>
    <t>(=4,3*90%)</t>
  </si>
  <si>
    <t>(=15,55*60%)</t>
  </si>
  <si>
    <t>(=15,55*45%)</t>
  </si>
  <si>
    <t>(=31,87*20%)</t>
  </si>
  <si>
    <t>(=38,24*2/93)</t>
  </si>
  <si>
    <t>(=38,24*5/93)</t>
  </si>
  <si>
    <t>(=41,12*10/90)</t>
  </si>
  <si>
    <t>kalkulatorische Abschreibung</t>
  </si>
  <si>
    <t>kalkulatorische Zinsen</t>
  </si>
  <si>
    <t>Stromverbrauch</t>
  </si>
  <si>
    <t>Inganghaltung und Reparaturen</t>
  </si>
  <si>
    <t>Löhne für Putzen</t>
  </si>
  <si>
    <t>Sonstige Gemeinkosten</t>
  </si>
  <si>
    <t>vorab Maschinenstundensatz:</t>
  </si>
  <si>
    <t>Summe Maschinenkosten/Jahr</t>
  </si>
  <si>
    <t>Maschinenstundensatz</t>
  </si>
  <si>
    <t>Berechnung des Angebotspreises</t>
  </si>
  <si>
    <t>Maschinenkosten</t>
  </si>
  <si>
    <t>Rest-Fertigungsgemeinkosten</t>
  </si>
  <si>
    <t>Sondereinzelkosten, Fertigung</t>
  </si>
  <si>
    <t>Selbskosten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</si>
</sst>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</xdr:row>
      <xdr:rowOff>83820</xdr:rowOff>
    </xdr:from>
    <xdr:to>
      <xdr:col>11</xdr:col>
      <xdr:colOff>175260</xdr:colOff>
      <xdr:row>25</xdr:row>
      <xdr:rowOff>175260</xdr:rowOff>
    </xdr:to>
    <xdr:sp macro="" textlink="">
      <xdr:nvSpPr>
        <xdr:cNvPr id="2" name="Textfeld 1"/>
        <xdr:cNvSpPr txBox="1"/>
      </xdr:nvSpPr>
      <xdr:spPr>
        <a:xfrm>
          <a:off x="5257800" y="266700"/>
          <a:ext cx="5364480" cy="4480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„Bär Moritz“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Materialeinzelkosten 2,50€•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Fertigungslöhne, 2,80€•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Materialgemeinkosten, 35%•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Fertigungsgemeinkosten, 90%•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Sondereinzelkosten, 0€•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Verwaltungsgemeinkostenzuschlag, 60%•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Vertriebsgemeinkostenzuschlagsatz, 25%•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Sondereinzelkosten des Vertriebs, 5000€ für eine Werbemaßnahme, voraussichtliche Verkaufsmenge10.000 Teddys</a:t>
          </a:r>
        </a:p>
        <a:p>
          <a:pPr lvl="0"/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Gewinn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20%</a:t>
          </a:r>
        </a:p>
        <a:p>
          <a:pPr lvl="0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Skonto 2%</a:t>
          </a:r>
        </a:p>
        <a:p>
          <a:pPr lvl="0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Vertreterprovision 5%</a:t>
          </a:r>
        </a:p>
        <a:p>
          <a:pPr lvl="0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Rabatt 10%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2</xdr:row>
      <xdr:rowOff>0</xdr:rowOff>
    </xdr:from>
    <xdr:to>
      <xdr:col>9</xdr:col>
      <xdr:colOff>563880</xdr:colOff>
      <xdr:row>17</xdr:row>
      <xdr:rowOff>160020</xdr:rowOff>
    </xdr:to>
    <xdr:sp macro="" textlink="">
      <xdr:nvSpPr>
        <xdr:cNvPr id="2" name="Textfeld 1"/>
        <xdr:cNvSpPr txBox="1"/>
      </xdr:nvSpPr>
      <xdr:spPr>
        <a:xfrm>
          <a:off x="6042660" y="365760"/>
          <a:ext cx="3589020" cy="2903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Elefant „Bingo“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Materialkosten, 5,50€•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Fertigungslöhne, 4,30€•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Fertigungsgemeinkosten, 90%•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Materialgemeinkosten, 25%•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Sondereinzelkosten der Fertigung, 0,50€ je Stück•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Verwaltungsgemeinkosten, 60%•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Vertriebsgemeinkosten, 45%•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Sondereinzelkosten des Vertriebs, 0€</a:t>
          </a:r>
        </a:p>
        <a:p>
          <a:pPr lvl="0"/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Gewinn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20%</a:t>
          </a:r>
        </a:p>
        <a:p>
          <a:pPr lvl="0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Skonto 2%</a:t>
          </a:r>
        </a:p>
        <a:p>
          <a:pPr lvl="0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Vertreterprovision 5%</a:t>
          </a:r>
        </a:p>
        <a:p>
          <a:pPr lvl="0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Rabatt 10%</a:t>
          </a:r>
        </a:p>
        <a:p>
          <a:pPr lvl="0"/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114300</xdr:rowOff>
    </xdr:from>
    <xdr:to>
      <xdr:col>13</xdr:col>
      <xdr:colOff>320040</xdr:colOff>
      <xdr:row>28</xdr:row>
      <xdr:rowOff>76200</xdr:rowOff>
    </xdr:to>
    <xdr:sp macro="" textlink="">
      <xdr:nvSpPr>
        <xdr:cNvPr id="2" name="Textfeld 1"/>
        <xdr:cNvSpPr txBox="1"/>
      </xdr:nvSpPr>
      <xdr:spPr>
        <a:xfrm>
          <a:off x="7505700" y="297180"/>
          <a:ext cx="4770120" cy="4899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Zur Produktion von Milli wurde vor kurzem eine neue computergesteuerte vollautomatisches Fertigungssystem gekauft, das 1600 Stunden im Jahr in Betrieb ist.</a:t>
          </a:r>
        </a:p>
        <a:p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Beschaffungswert: 1.000.000€, 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Wiederbeschaffungswert: 1.200.000€•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Laufzeit der Anlage 12Jahre•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Marktzinssatz: 5%•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Stromverbrauch  10KW je Stunde bei 0,30€ Stromkosten bei 1 Stunde Laufzeit•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Löhne für Inganghaltung und Reparaturen: 20000€ im Jahr•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Löhne für Putzen: 200€ im Monat•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Sonstige Gemeinkosten im Monat: 300€</a:t>
          </a:r>
        </a:p>
        <a:p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das Krokodil Milli sind folgende Kosten anzusetzen•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Materialeinzelkosten: 3,50€•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Fertigungslöhne: 1,50€•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Materialgemeinkosten: 20%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Maschinenkosten: nach Maschinenkostensatz; pro Stunde können 10Exemplare von Krokodil Milli produziert werden•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Rest-Fertigungsgemeinkosten: 10%•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Sondereinzelkosten der Fertigung: 0€•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Verwaltungsgemeinkostensatz: 50%•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Vertriebsgemeinkostensatz: 35%•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Sondereinzelkosten des Vertriebs: 0€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29" sqref="C29"/>
    </sheetView>
  </sheetViews>
  <sheetFormatPr baseColWidth="10" defaultRowHeight="14.4" x14ac:dyDescent="0.3"/>
  <cols>
    <col min="1" max="1" width="29.88671875" customWidth="1"/>
    <col min="3" max="3" width="18.44140625" customWidth="1"/>
  </cols>
  <sheetData>
    <row r="1" spans="1:3" x14ac:dyDescent="0.3">
      <c r="A1" s="3" t="s">
        <v>0</v>
      </c>
    </row>
    <row r="2" spans="1:3" x14ac:dyDescent="0.3">
      <c r="C2" t="s">
        <v>18</v>
      </c>
    </row>
    <row r="3" spans="1:3" x14ac:dyDescent="0.3">
      <c r="A3" s="1" t="s">
        <v>1</v>
      </c>
      <c r="B3" s="2">
        <v>2.5</v>
      </c>
      <c r="C3" s="1"/>
    </row>
    <row r="4" spans="1:3" x14ac:dyDescent="0.3">
      <c r="A4" s="1" t="s">
        <v>2</v>
      </c>
      <c r="B4" s="2">
        <f>B3*35%</f>
        <v>0.875</v>
      </c>
      <c r="C4" s="1" t="s">
        <v>19</v>
      </c>
    </row>
    <row r="5" spans="1:3" x14ac:dyDescent="0.3">
      <c r="A5" s="1" t="s">
        <v>3</v>
      </c>
      <c r="B5" s="2">
        <f>2.8</f>
        <v>2.8</v>
      </c>
      <c r="C5" s="1"/>
    </row>
    <row r="6" spans="1:3" x14ac:dyDescent="0.3">
      <c r="A6" s="1" t="s">
        <v>4</v>
      </c>
      <c r="B6" s="2">
        <f>B5*90%</f>
        <v>2.52</v>
      </c>
      <c r="C6" s="1" t="s">
        <v>20</v>
      </c>
    </row>
    <row r="7" spans="1:3" x14ac:dyDescent="0.3">
      <c r="A7" s="1" t="s">
        <v>5</v>
      </c>
      <c r="B7" s="2">
        <v>0</v>
      </c>
      <c r="C7" s="1"/>
    </row>
    <row r="8" spans="1:3" x14ac:dyDescent="0.3">
      <c r="A8" s="1" t="s">
        <v>6</v>
      </c>
      <c r="B8" s="2">
        <f>SUM(B3:B7)</f>
        <v>8.6950000000000003</v>
      </c>
      <c r="C8" s="1"/>
    </row>
    <row r="9" spans="1:3" x14ac:dyDescent="0.3">
      <c r="A9" s="1" t="s">
        <v>7</v>
      </c>
      <c r="B9" s="2">
        <f>B8*60%</f>
        <v>5.2169999999999996</v>
      </c>
      <c r="C9" s="1" t="s">
        <v>21</v>
      </c>
    </row>
    <row r="10" spans="1:3" x14ac:dyDescent="0.3">
      <c r="A10" s="1" t="s">
        <v>8</v>
      </c>
      <c r="B10" s="2">
        <f>B8*25%</f>
        <v>2.1737500000000001</v>
      </c>
      <c r="C10" s="1" t="s">
        <v>22</v>
      </c>
    </row>
    <row r="11" spans="1:3" x14ac:dyDescent="0.3">
      <c r="A11" s="1" t="s">
        <v>9</v>
      </c>
      <c r="B11" s="2">
        <f>5000/10000</f>
        <v>0.5</v>
      </c>
      <c r="C11" s="1" t="s">
        <v>23</v>
      </c>
    </row>
    <row r="12" spans="1:3" x14ac:dyDescent="0.3">
      <c r="A12" s="1" t="s">
        <v>10</v>
      </c>
      <c r="B12" s="2">
        <f>SUM(B8:B11)</f>
        <v>16.585749999999997</v>
      </c>
      <c r="C12" s="1"/>
    </row>
    <row r="13" spans="1:3" x14ac:dyDescent="0.3">
      <c r="A13" s="1" t="s">
        <v>11</v>
      </c>
      <c r="B13" s="2">
        <f>B12*20%</f>
        <v>3.3171499999999998</v>
      </c>
      <c r="C13" s="1" t="s">
        <v>24</v>
      </c>
    </row>
    <row r="14" spans="1:3" x14ac:dyDescent="0.3">
      <c r="A14" s="1" t="s">
        <v>12</v>
      </c>
      <c r="B14" s="2">
        <f>SUM(B12:B13)</f>
        <v>19.902899999999995</v>
      </c>
      <c r="C14" s="1"/>
    </row>
    <row r="15" spans="1:3" x14ac:dyDescent="0.3">
      <c r="A15" s="1" t="s">
        <v>13</v>
      </c>
      <c r="B15" s="2">
        <f>B14*2/93</f>
        <v>0.42801935483870956</v>
      </c>
      <c r="C15" s="1" t="s">
        <v>25</v>
      </c>
    </row>
    <row r="16" spans="1:3" x14ac:dyDescent="0.3">
      <c r="A16" s="1" t="s">
        <v>14</v>
      </c>
      <c r="B16" s="2">
        <f>B14*5/93</f>
        <v>1.0700483870967739</v>
      </c>
      <c r="C16" s="1" t="s">
        <v>26</v>
      </c>
    </row>
    <row r="17" spans="1:3" x14ac:dyDescent="0.3">
      <c r="A17" s="1" t="s">
        <v>15</v>
      </c>
      <c r="B17" s="2">
        <f>SUM(B14:B16)</f>
        <v>21.400967741935478</v>
      </c>
      <c r="C17" s="1"/>
    </row>
    <row r="18" spans="1:3" x14ac:dyDescent="0.3">
      <c r="A18" s="1" t="s">
        <v>16</v>
      </c>
      <c r="B18" s="2">
        <f>B17*10/90</f>
        <v>2.3778853046594977</v>
      </c>
      <c r="C18" s="1" t="s">
        <v>27</v>
      </c>
    </row>
    <row r="19" spans="1:3" x14ac:dyDescent="0.3">
      <c r="A19" s="1" t="s">
        <v>17</v>
      </c>
      <c r="B19" s="2">
        <f>SUM(B17:B18)</f>
        <v>23.778853046594975</v>
      </c>
      <c r="C19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1" sqref="B21"/>
    </sheetView>
  </sheetViews>
  <sheetFormatPr baseColWidth="10" defaultRowHeight="14.4" x14ac:dyDescent="0.3"/>
  <cols>
    <col min="1" max="1" width="30.6640625" customWidth="1"/>
    <col min="3" max="3" width="20.6640625" customWidth="1"/>
  </cols>
  <sheetData>
    <row r="1" spans="1:3" x14ac:dyDescent="0.3">
      <c r="A1" s="3" t="s">
        <v>33</v>
      </c>
    </row>
    <row r="2" spans="1:3" x14ac:dyDescent="0.3">
      <c r="C2" t="s">
        <v>18</v>
      </c>
    </row>
    <row r="3" spans="1:3" x14ac:dyDescent="0.3">
      <c r="A3" s="1" t="s">
        <v>28</v>
      </c>
      <c r="B3" s="2">
        <v>5.5</v>
      </c>
      <c r="C3" s="1"/>
    </row>
    <row r="4" spans="1:3" x14ac:dyDescent="0.3">
      <c r="A4" s="1" t="s">
        <v>2</v>
      </c>
      <c r="B4" s="2">
        <f>B3*25%</f>
        <v>1.375</v>
      </c>
      <c r="C4" s="1" t="s">
        <v>34</v>
      </c>
    </row>
    <row r="5" spans="1:3" x14ac:dyDescent="0.3">
      <c r="A5" s="1" t="s">
        <v>29</v>
      </c>
      <c r="B5" s="2">
        <v>4.3</v>
      </c>
      <c r="C5" s="1"/>
    </row>
    <row r="6" spans="1:3" x14ac:dyDescent="0.3">
      <c r="A6" s="1" t="s">
        <v>4</v>
      </c>
      <c r="B6" s="2">
        <f>B5*90%</f>
        <v>3.87</v>
      </c>
      <c r="C6" s="1" t="s">
        <v>35</v>
      </c>
    </row>
    <row r="7" spans="1:3" x14ac:dyDescent="0.3">
      <c r="A7" s="1" t="s">
        <v>5</v>
      </c>
      <c r="B7" s="2">
        <v>0.5</v>
      </c>
      <c r="C7" s="1"/>
    </row>
    <row r="8" spans="1:3" x14ac:dyDescent="0.3">
      <c r="A8" s="1" t="s">
        <v>6</v>
      </c>
      <c r="B8" s="2">
        <f>SUM(B3:B7)</f>
        <v>15.545000000000002</v>
      </c>
      <c r="C8" s="1"/>
    </row>
    <row r="9" spans="1:3" x14ac:dyDescent="0.3">
      <c r="A9" s="1" t="s">
        <v>30</v>
      </c>
      <c r="B9" s="2">
        <f>B8*60%</f>
        <v>9.327</v>
      </c>
      <c r="C9" s="1" t="s">
        <v>36</v>
      </c>
    </row>
    <row r="10" spans="1:3" x14ac:dyDescent="0.3">
      <c r="A10" s="1" t="s">
        <v>8</v>
      </c>
      <c r="B10" s="2">
        <f>B8*45%</f>
        <v>6.9952500000000013</v>
      </c>
      <c r="C10" s="1" t="s">
        <v>37</v>
      </c>
    </row>
    <row r="11" spans="1:3" x14ac:dyDescent="0.3">
      <c r="A11" s="1" t="s">
        <v>31</v>
      </c>
      <c r="B11" s="2">
        <v>0</v>
      </c>
      <c r="C11" s="1"/>
    </row>
    <row r="12" spans="1:3" x14ac:dyDescent="0.3">
      <c r="A12" s="1" t="s">
        <v>10</v>
      </c>
      <c r="B12" s="2">
        <f>SUM(B8:B11)</f>
        <v>31.867250000000002</v>
      </c>
      <c r="C12" s="1"/>
    </row>
    <row r="13" spans="1:3" x14ac:dyDescent="0.3">
      <c r="A13" s="1" t="s">
        <v>32</v>
      </c>
      <c r="B13" s="2">
        <f>B12*20%</f>
        <v>6.3734500000000009</v>
      </c>
      <c r="C13" s="1" t="s">
        <v>38</v>
      </c>
    </row>
    <row r="14" spans="1:3" x14ac:dyDescent="0.3">
      <c r="A14" s="1" t="s">
        <v>12</v>
      </c>
      <c r="B14" s="2">
        <f>SUM(B12:B13)</f>
        <v>38.240700000000004</v>
      </c>
      <c r="C14" s="1"/>
    </row>
    <row r="15" spans="1:3" x14ac:dyDescent="0.3">
      <c r="A15" s="1" t="s">
        <v>13</v>
      </c>
      <c r="B15" s="2">
        <f>B14*2/93</f>
        <v>0.82238064516129039</v>
      </c>
      <c r="C15" s="1" t="s">
        <v>39</v>
      </c>
    </row>
    <row r="16" spans="1:3" x14ac:dyDescent="0.3">
      <c r="A16" s="1" t="s">
        <v>14</v>
      </c>
      <c r="B16" s="2">
        <f>B14*5/93</f>
        <v>2.0559516129032258</v>
      </c>
      <c r="C16" s="1" t="s">
        <v>40</v>
      </c>
    </row>
    <row r="17" spans="1:3" x14ac:dyDescent="0.3">
      <c r="A17" s="1" t="s">
        <v>15</v>
      </c>
      <c r="B17" s="2">
        <f>B14+B15+B16</f>
        <v>41.119032258064522</v>
      </c>
      <c r="C17" s="1"/>
    </row>
    <row r="18" spans="1:3" x14ac:dyDescent="0.3">
      <c r="A18" s="1" t="s">
        <v>16</v>
      </c>
      <c r="B18" s="2">
        <f>B17*10/90</f>
        <v>4.5687813620071687</v>
      </c>
      <c r="C18" s="1" t="s">
        <v>41</v>
      </c>
    </row>
    <row r="19" spans="1:3" x14ac:dyDescent="0.3">
      <c r="A19" s="1" t="s">
        <v>17</v>
      </c>
      <c r="B19" s="2">
        <f>SUM(B17:B18)</f>
        <v>45.687813620071694</v>
      </c>
      <c r="C19" s="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workbookViewId="0"/>
  </sheetViews>
  <sheetFormatPr baseColWidth="10" defaultRowHeight="14.4" x14ac:dyDescent="0.3"/>
  <cols>
    <col min="1" max="1" width="35.6640625" customWidth="1"/>
  </cols>
  <sheetData>
    <row r="2" spans="1:2" x14ac:dyDescent="0.3">
      <c r="A2" s="3" t="s">
        <v>48</v>
      </c>
    </row>
    <row r="4" spans="1:2" x14ac:dyDescent="0.3">
      <c r="A4" s="1" t="s">
        <v>42</v>
      </c>
      <c r="B4" s="2">
        <f>1200000/12</f>
        <v>100000</v>
      </c>
    </row>
    <row r="5" spans="1:2" x14ac:dyDescent="0.3">
      <c r="A5" s="1" t="s">
        <v>43</v>
      </c>
      <c r="B5" s="2">
        <f>1000000*5%/2</f>
        <v>25000</v>
      </c>
    </row>
    <row r="6" spans="1:2" x14ac:dyDescent="0.3">
      <c r="A6" s="1" t="s">
        <v>44</v>
      </c>
      <c r="B6" s="2">
        <f>10*0.3*1600</f>
        <v>4800</v>
      </c>
    </row>
    <row r="7" spans="1:2" x14ac:dyDescent="0.3">
      <c r="A7" s="1" t="s">
        <v>45</v>
      </c>
      <c r="B7" s="2">
        <f>20000</f>
        <v>20000</v>
      </c>
    </row>
    <row r="8" spans="1:2" x14ac:dyDescent="0.3">
      <c r="A8" s="1" t="s">
        <v>46</v>
      </c>
      <c r="B8" s="2">
        <f>200*12</f>
        <v>2400</v>
      </c>
    </row>
    <row r="9" spans="1:2" x14ac:dyDescent="0.3">
      <c r="A9" s="1" t="s">
        <v>47</v>
      </c>
      <c r="B9" s="2">
        <f>300*12</f>
        <v>3600</v>
      </c>
    </row>
    <row r="10" spans="1:2" x14ac:dyDescent="0.3">
      <c r="A10" s="4" t="s">
        <v>49</v>
      </c>
      <c r="B10" s="5">
        <f>SUM(B4:B9)</f>
        <v>155800</v>
      </c>
    </row>
    <row r="13" spans="1:2" x14ac:dyDescent="0.3">
      <c r="A13" s="3" t="s">
        <v>50</v>
      </c>
      <c r="B13" s="6">
        <f>B10/1600</f>
        <v>97.375</v>
      </c>
    </row>
    <row r="16" spans="1:2" x14ac:dyDescent="0.3">
      <c r="A16" s="3" t="s">
        <v>51</v>
      </c>
    </row>
    <row r="18" spans="1:2" x14ac:dyDescent="0.3">
      <c r="A18" s="1" t="s">
        <v>28</v>
      </c>
      <c r="B18" s="2">
        <v>3.5</v>
      </c>
    </row>
    <row r="19" spans="1:2" x14ac:dyDescent="0.3">
      <c r="A19" s="1" t="s">
        <v>2</v>
      </c>
      <c r="B19" s="2">
        <f>B18*20%</f>
        <v>0.70000000000000007</v>
      </c>
    </row>
    <row r="20" spans="1:2" x14ac:dyDescent="0.3">
      <c r="A20" s="1" t="s">
        <v>29</v>
      </c>
      <c r="B20" s="2">
        <f>1.5</f>
        <v>1.5</v>
      </c>
    </row>
    <row r="21" spans="1:2" x14ac:dyDescent="0.3">
      <c r="A21" s="1" t="s">
        <v>52</v>
      </c>
      <c r="B21" s="2">
        <f>B13/10</f>
        <v>9.7375000000000007</v>
      </c>
    </row>
    <row r="22" spans="1:2" x14ac:dyDescent="0.3">
      <c r="A22" s="1" t="s">
        <v>53</v>
      </c>
      <c r="B22" s="2">
        <f>B20*10%</f>
        <v>0.15000000000000002</v>
      </c>
    </row>
    <row r="23" spans="1:2" x14ac:dyDescent="0.3">
      <c r="A23" s="1" t="s">
        <v>54</v>
      </c>
      <c r="B23" s="2">
        <v>0</v>
      </c>
    </row>
    <row r="24" spans="1:2" x14ac:dyDescent="0.3">
      <c r="A24" s="1" t="s">
        <v>6</v>
      </c>
      <c r="B24" s="2">
        <f>SUM(B18:B23)</f>
        <v>15.5875</v>
      </c>
    </row>
    <row r="25" spans="1:2" x14ac:dyDescent="0.3">
      <c r="A25" s="1" t="s">
        <v>30</v>
      </c>
      <c r="B25" s="2">
        <f>B24*50%</f>
        <v>7.7937500000000002</v>
      </c>
    </row>
    <row r="26" spans="1:2" x14ac:dyDescent="0.3">
      <c r="A26" s="1" t="s">
        <v>8</v>
      </c>
      <c r="B26" s="2">
        <f>B24*35%</f>
        <v>5.4556249999999995</v>
      </c>
    </row>
    <row r="27" spans="1:2" x14ac:dyDescent="0.3">
      <c r="A27" s="1" t="s">
        <v>9</v>
      </c>
      <c r="B27" s="2">
        <v>0</v>
      </c>
    </row>
    <row r="28" spans="1:2" x14ac:dyDescent="0.3">
      <c r="A28" s="1" t="s">
        <v>55</v>
      </c>
      <c r="B28" s="2">
        <f>SUM(B24:B27)</f>
        <v>28.836874999999999</v>
      </c>
    </row>
    <row r="29" spans="1:2" x14ac:dyDescent="0.3">
      <c r="A29" s="1" t="s">
        <v>11</v>
      </c>
      <c r="B29" s="2">
        <f>B28*20%</f>
        <v>5.7673750000000004</v>
      </c>
    </row>
    <row r="30" spans="1:2" x14ac:dyDescent="0.3">
      <c r="A30" s="1" t="s">
        <v>12</v>
      </c>
      <c r="B30" s="2">
        <f>B28+B29</f>
        <v>34.60425</v>
      </c>
    </row>
    <row r="31" spans="1:2" x14ac:dyDescent="0.3">
      <c r="A31" s="1" t="s">
        <v>13</v>
      </c>
      <c r="B31" s="2">
        <f>B30*2/93</f>
        <v>0.74417741935483872</v>
      </c>
    </row>
    <row r="32" spans="1:2" x14ac:dyDescent="0.3">
      <c r="A32" s="1" t="s">
        <v>14</v>
      </c>
      <c r="B32" s="2">
        <f>B30*5/93</f>
        <v>1.8604435483870969</v>
      </c>
    </row>
    <row r="33" spans="1:2" x14ac:dyDescent="0.3">
      <c r="A33" s="1" t="s">
        <v>15</v>
      </c>
      <c r="B33" s="2">
        <f>B30+B31+B32</f>
        <v>37.208870967741937</v>
      </c>
    </row>
    <row r="34" spans="1:2" x14ac:dyDescent="0.3">
      <c r="A34" s="1" t="s">
        <v>16</v>
      </c>
      <c r="B34" s="2">
        <f>B33*10/90</f>
        <v>4.1343189964157707</v>
      </c>
    </row>
    <row r="35" spans="1:2" x14ac:dyDescent="0.3">
      <c r="A35" s="4" t="s">
        <v>17</v>
      </c>
      <c r="B35" s="5">
        <f>B33+B34</f>
        <v>41.343189964157709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Bär Moritz</vt:lpstr>
      <vt:lpstr>Elefant Bingo</vt:lpstr>
      <vt:lpstr>Krokodil Milli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Grasser</dc:creator>
  <cp:lastModifiedBy>Walter Grasser</cp:lastModifiedBy>
  <dcterms:created xsi:type="dcterms:W3CDTF">2022-12-05T15:49:47Z</dcterms:created>
  <dcterms:modified xsi:type="dcterms:W3CDTF">2023-12-05T09:44:31Z</dcterms:modified>
</cp:coreProperties>
</file>